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480" yWindow="30" windowWidth="18195" windowHeight="11310"/>
  </bookViews>
  <sheets>
    <sheet name="Entire form" sheetId="1" r:id="rId1"/>
    <sheet name="Reference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9" i="1" l="1"/>
  <c r="D68" i="1"/>
  <c r="D67" i="1"/>
  <c r="D66" i="1"/>
  <c r="D65" i="1"/>
  <c r="D44" i="1"/>
  <c r="D64" i="1" l="1"/>
  <c r="D63" i="1"/>
  <c r="D61" i="1"/>
  <c r="D62" i="1"/>
  <c r="D60" i="1"/>
  <c r="D59" i="1"/>
  <c r="D58" i="1"/>
  <c r="D57" i="1"/>
  <c r="D54" i="1"/>
  <c r="D47" i="1"/>
  <c r="D38" i="1"/>
  <c r="B29" i="1"/>
  <c r="D30" i="1" s="1"/>
  <c r="B23" i="1"/>
  <c r="B17" i="1"/>
</calcChain>
</file>

<file path=xl/sharedStrings.xml><?xml version="1.0" encoding="utf-8"?>
<sst xmlns="http://schemas.openxmlformats.org/spreadsheetml/2006/main" count="105" uniqueCount="86">
  <si>
    <t>Please complete the yellow shaded items.</t>
  </si>
  <si>
    <t>STORMWATER MANAGEMENT PERMIT APPLICATION FORM</t>
  </si>
  <si>
    <t>I.  PROJECT INFORMATION</t>
  </si>
  <si>
    <t>Project name</t>
  </si>
  <si>
    <t>Contact person</t>
  </si>
  <si>
    <t>Phone number</t>
  </si>
  <si>
    <t>Date</t>
  </si>
  <si>
    <t>II.  DESIGN INFORMATION</t>
  </si>
  <si>
    <t>Site Characteristics</t>
  </si>
  <si>
    <r>
      <t>ft</t>
    </r>
    <r>
      <rPr>
        <vertAlign val="superscript"/>
        <sz val="13"/>
        <rFont val="Arial Narrow"/>
        <family val="2"/>
      </rPr>
      <t>2</t>
    </r>
  </si>
  <si>
    <t>Percent impervious</t>
  </si>
  <si>
    <t>%</t>
  </si>
  <si>
    <t>in</t>
  </si>
  <si>
    <t>Peak Flow Calculations</t>
  </si>
  <si>
    <t>in/hr</t>
  </si>
  <si>
    <r>
      <t>ft</t>
    </r>
    <r>
      <rPr>
        <vertAlign val="superscript"/>
        <sz val="13"/>
        <rFont val="Arial Narrow"/>
        <family val="2"/>
      </rPr>
      <t>3</t>
    </r>
    <r>
      <rPr>
        <sz val="13"/>
        <rFont val="Arial Narrow"/>
        <family val="2"/>
      </rPr>
      <t>/sec</t>
    </r>
  </si>
  <si>
    <t>Minimum volume required</t>
  </si>
  <si>
    <r>
      <t>ft</t>
    </r>
    <r>
      <rPr>
        <vertAlign val="superscript"/>
        <sz val="13"/>
        <rFont val="Arial Narrow"/>
        <family val="2"/>
      </rPr>
      <t>3</t>
    </r>
  </si>
  <si>
    <t>Volume provided</t>
  </si>
  <si>
    <t>1.5" runoff volume</t>
  </si>
  <si>
    <r>
      <t>Soils Report Summary</t>
    </r>
    <r>
      <rPr>
        <b/>
        <i/>
        <sz val="13"/>
        <rFont val="Arial Narrow"/>
        <family val="2"/>
      </rPr>
      <t xml:space="preserve">  </t>
    </r>
  </si>
  <si>
    <t>Soil type</t>
  </si>
  <si>
    <t>Infiltration rate</t>
  </si>
  <si>
    <t>SHWT elevation</t>
  </si>
  <si>
    <t>fmsl</t>
  </si>
  <si>
    <t>Trench Design Parameters</t>
  </si>
  <si>
    <t>Drawdown time</t>
  </si>
  <si>
    <t>days</t>
  </si>
  <si>
    <t>Perforated pipe diameter</t>
  </si>
  <si>
    <t>Perforated pipe length</t>
  </si>
  <si>
    <t>ft</t>
  </si>
  <si>
    <t>Number of laterals</t>
  </si>
  <si>
    <r>
      <t xml:space="preserve">Stone type </t>
    </r>
    <r>
      <rPr>
        <sz val="11"/>
        <rFont val="Arial Narrow"/>
        <family val="2"/>
      </rPr>
      <t>(if used)</t>
    </r>
  </si>
  <si>
    <t>Stone void ratio</t>
  </si>
  <si>
    <t>Stone is free of fines?</t>
  </si>
  <si>
    <t>Trench Elevations</t>
  </si>
  <si>
    <t>Bottom elevation</t>
  </si>
  <si>
    <t>Storage/overflow elevation</t>
  </si>
  <si>
    <t>Top elevation</t>
  </si>
  <si>
    <t>Trench Dimensions</t>
  </si>
  <si>
    <r>
      <t xml:space="preserve">Length </t>
    </r>
    <r>
      <rPr>
        <sz val="11"/>
        <rFont val="Arial Narrow"/>
        <family val="2"/>
      </rPr>
      <t>(long dimension)</t>
    </r>
  </si>
  <si>
    <r>
      <t xml:space="preserve">Width </t>
    </r>
    <r>
      <rPr>
        <sz val="11"/>
        <rFont val="Arial Narrow"/>
        <family val="2"/>
      </rPr>
      <t>(short dimension)</t>
    </r>
  </si>
  <si>
    <r>
      <t xml:space="preserve">Height </t>
    </r>
    <r>
      <rPr>
        <sz val="11"/>
        <rFont val="Arial Narrow"/>
        <family val="2"/>
      </rPr>
      <t>(depth)</t>
    </r>
  </si>
  <si>
    <t>Additional Information</t>
  </si>
  <si>
    <t>Maximum volume to each inlet into the trench?</t>
  </si>
  <si>
    <t>ac-in</t>
  </si>
  <si>
    <t>Number of observation wells</t>
  </si>
  <si>
    <t>Distance to structure</t>
  </si>
  <si>
    <t>Distance from surface waters</t>
  </si>
  <si>
    <t>Distance from water supply well(s)</t>
  </si>
  <si>
    <t>Separation from impervious soil layer</t>
  </si>
  <si>
    <t>Depth of naturally occuring soil above SHWT</t>
  </si>
  <si>
    <t>Proposed drainage easement provided?</t>
  </si>
  <si>
    <t>Capures all runoff at ultimate build-out?</t>
  </si>
  <si>
    <t>Bypass provided for larger storms?</t>
  </si>
  <si>
    <t>Trench wrapped with geotextile fabric?</t>
  </si>
  <si>
    <r>
      <t xml:space="preserve">Drainage area number </t>
    </r>
    <r>
      <rPr>
        <sz val="10"/>
        <rFont val="Arial Narrow"/>
        <family val="2"/>
      </rPr>
      <t>(for projects with multiple drainage areas, as labeled on plans)</t>
    </r>
  </si>
  <si>
    <t>Peak flow from the post-development 10-yr storm</t>
  </si>
  <si>
    <r>
      <t xml:space="preserve">Peak flow from the </t>
    </r>
    <r>
      <rPr>
        <b/>
        <sz val="13"/>
        <rFont val="Arial Narrow"/>
        <family val="2"/>
      </rPr>
      <t>wooded</t>
    </r>
    <r>
      <rPr>
        <sz val="13"/>
        <rFont val="Arial Narrow"/>
        <family val="2"/>
      </rPr>
      <t xml:space="preserve"> 2-year, 24-hour storm</t>
    </r>
  </si>
  <si>
    <t>Project within 0.5 miles &amp; draining to SA Waters</t>
  </si>
  <si>
    <t>Yes</t>
  </si>
  <si>
    <t>No</t>
  </si>
  <si>
    <r>
      <t xml:space="preserve">Pre-development 2-yr, 24-hr runoff </t>
    </r>
    <r>
      <rPr>
        <b/>
        <sz val="13"/>
        <rFont val="Arial Narrow"/>
        <family val="2"/>
      </rPr>
      <t>volume</t>
    </r>
  </si>
  <si>
    <r>
      <t xml:space="preserve">Post-development 10-yr, 24-hr runoff </t>
    </r>
    <r>
      <rPr>
        <b/>
        <sz val="13"/>
        <rFont val="Arial Narrow"/>
        <family val="2"/>
      </rPr>
      <t>volume</t>
    </r>
  </si>
  <si>
    <r>
      <t xml:space="preserve">Length of vegetative filter strip for overflow </t>
    </r>
    <r>
      <rPr>
        <sz val="10"/>
        <rFont val="Arial Narrow"/>
        <family val="2"/>
      </rPr>
      <t>(Minimum 50 feet for SA waters, minimum 30 feet for all others)</t>
    </r>
  </si>
  <si>
    <t>List pretreatment device provided</t>
  </si>
  <si>
    <r>
      <t xml:space="preserve">Bottom covered with 4-in of clean sand? </t>
    </r>
    <r>
      <rPr>
        <sz val="10"/>
        <rFont val="Arial Narrow"/>
        <family val="2"/>
      </rPr>
      <t>(Bottom must be covered with 4 inches of clean sand, unless native soils contain less than 2% fines)</t>
    </r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</si>
  <si>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</si>
  <si>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</si>
  <si>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</si>
  <si>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</si>
  <si>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Page or plan sheet number and any notes:</t>
  </si>
  <si>
    <t>7.  The supporting calculations.</t>
  </si>
  <si>
    <t xml:space="preserve">1.  Plans (1" - 50' or larger) of the entire site showing:
- Design at ultimate build-out,
- Off-site drainage (if applicable),
- Delineated drainage basins (include Rational C or Curve Number, CN per basin),
- Trench dimensions
- Pretreatment area, 
- High flow bypass system,
- Outflow device,
- Maintenance access, 
- Proposed drainage easement and public right of way (ROW), and
- Boundaries of drainage easement. </t>
  </si>
  <si>
    <t xml:space="preserve">2.  Plan details (1" = 30' or larger) for the infiltration trench showing:     
- Basin bottom dimensions, 
- Basin cross-section with benchmark for sediment cleanout,
- High flow bypass system,     
- Flow distribution detail for inflow,
- Vegetated filter strip, and
- Pretreatment device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</si>
  <si>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Section view of the infiltration trench (1" = 20' or larger) showing:        
- Pretreatment and treatment areas, and
- Inlet and outlet structures.</t>
  </si>
  <si>
    <t>4.  A table of elevations, areas, incremental volumes, and accumulated volumes to verify the volume provided.</t>
  </si>
  <si>
    <t>6.  A construction sequence that shows how the infiltration trench will be protected from sediment until the entire drainage area is stabilized.</t>
  </si>
  <si>
    <t>5.  A soils report that is based upon actual field investigations, soil borings, and infiltration tests. County soil maps are not acceptable.</t>
  </si>
  <si>
    <t>INFILTRATION TRENCH</t>
  </si>
  <si>
    <t>This form must be completely filled out, printed, initialed, and submitted.</t>
  </si>
  <si>
    <r>
      <rPr>
        <sz val="13"/>
        <rFont val="Arial Narrow"/>
        <family val="2"/>
      </rPr>
      <t>Drainage area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(Include both on- and off-site areas that flow to the trench)</t>
    </r>
  </si>
  <si>
    <r>
      <t xml:space="preserve">Impervious area </t>
    </r>
    <r>
      <rPr>
        <sz val="10"/>
        <rFont val="Arial Narrow"/>
        <family val="2"/>
      </rPr>
      <t>(Include both on- and off-site areas that flow to the trench)</t>
    </r>
  </si>
  <si>
    <r>
      <t xml:space="preserve">8.  A detailed description for the operation and maintenance of the infiltration trench. Refer to the </t>
    </r>
    <r>
      <rPr>
        <i/>
        <sz val="12"/>
        <rFont val="Arial Narrow"/>
        <family val="2"/>
      </rPr>
      <t>Currituck County Stormwater Manual Appendix B - Sample Maintenance Plan</t>
    </r>
  </si>
  <si>
    <t>Pre/Post peak flow control</t>
  </si>
  <si>
    <t>Storage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</si>
</sst>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sz val="13"/>
      <color indexed="10"/>
      <name val="Arial Narrow"/>
      <family val="2"/>
    </font>
    <font>
      <b/>
      <i/>
      <sz val="13"/>
      <name val="Arial Narrow"/>
      <family val="2"/>
    </font>
    <font>
      <vertAlign val="superscript"/>
      <sz val="13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u/>
      <sz val="12"/>
      <name val="Arial Narrow"/>
      <family val="2"/>
    </font>
    <font>
      <b/>
      <sz val="18"/>
      <color indexed="18"/>
      <name val="Arial Narrow"/>
      <family val="2"/>
    </font>
    <font>
      <sz val="10"/>
      <name val="Arial"/>
      <family val="2"/>
    </font>
    <font>
      <b/>
      <i/>
      <sz val="14"/>
      <color rgb="FFFF0000"/>
      <name val="Arial Narrow"/>
      <family val="2"/>
    </font>
    <font>
      <i/>
      <sz val="12"/>
      <name val="Arial Narrow"/>
      <family val="2"/>
    </font>
    <font>
      <b/>
      <sz val="15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94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5" fillId="0" borderId="0" xfId="1" applyFont="1" applyBorder="1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/>
    </xf>
    <xf numFmtId="0" fontId="2" fillId="2" borderId="0" xfId="1" applyFont="1" applyFill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right" vertical="center" wrapText="1"/>
    </xf>
    <xf numFmtId="0" fontId="1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4" borderId="3" xfId="1" applyFont="1" applyFill="1" applyBorder="1" applyAlignment="1">
      <alignment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5" fillId="0" borderId="5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5" fillId="0" borderId="0" xfId="3" applyFont="1" applyAlignment="1">
      <alignment vertical="center" wrapText="1"/>
    </xf>
    <xf numFmtId="164" fontId="5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/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Alignment="1">
      <alignment vertical="center" wrapText="1"/>
    </xf>
    <xf numFmtId="0" fontId="0" fillId="0" borderId="0" xfId="0"/>
    <xf numFmtId="0" fontId="5" fillId="0" borderId="0" xfId="3" applyFont="1" applyFill="1" applyAlignment="1">
      <alignment horizontal="left" vertical="center" wrapText="1"/>
    </xf>
    <xf numFmtId="164" fontId="2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Fill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Alignment="1">
      <alignment vertical="center" wrapText="1"/>
    </xf>
    <xf numFmtId="16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5" fillId="2" borderId="0" xfId="1" applyNumberFormat="1" applyFont="1" applyFill="1" applyAlignment="1" applyProtection="1">
      <alignment horizontal="center" vertical="center"/>
      <protection locked="0"/>
    </xf>
    <xf numFmtId="164" fontId="5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5" fillId="2" borderId="1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Border="1" applyAlignment="1">
      <alignment horizontal="center" vertical="center"/>
    </xf>
    <xf numFmtId="164" fontId="5" fillId="2" borderId="0" xfId="1" applyNumberFormat="1" applyFont="1" applyFill="1" applyBorder="1" applyAlignment="1" applyProtection="1">
      <alignment horizontal="center" vertical="center"/>
      <protection locked="0"/>
    </xf>
    <xf numFmtId="164" fontId="12" fillId="0" borderId="0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 applyProtection="1">
      <alignment vertical="center"/>
      <protection locked="0"/>
    </xf>
    <xf numFmtId="0" fontId="6" fillId="4" borderId="2" xfId="3" applyFont="1" applyFill="1" applyBorder="1"/>
    <xf numFmtId="0" fontId="6" fillId="4" borderId="4" xfId="3" applyFont="1" applyFill="1" applyBorder="1"/>
    <xf numFmtId="0" fontId="6" fillId="4" borderId="2" xfId="3" applyFont="1" applyFill="1" applyBorder="1" applyAlignment="1">
      <alignment horizontal="right"/>
    </xf>
    <xf numFmtId="0" fontId="6" fillId="5" borderId="0" xfId="3" applyFont="1" applyFill="1"/>
    <xf numFmtId="0" fontId="6" fillId="5" borderId="0" xfId="3" applyFont="1" applyFill="1" applyAlignment="1">
      <alignment horizontal="right"/>
    </xf>
    <xf numFmtId="0" fontId="2" fillId="5" borderId="0" xfId="3" applyFont="1" applyFill="1"/>
    <xf numFmtId="0" fontId="5" fillId="5" borderId="0" xfId="3" applyFont="1" applyFill="1" applyAlignment="1">
      <alignment horizontal="left" vertical="center" wrapText="1"/>
    </xf>
    <xf numFmtId="0" fontId="6" fillId="5" borderId="0" xfId="3" applyFont="1" applyFill="1" applyAlignment="1">
      <alignment horizontal="left" vertical="center" wrapText="1"/>
    </xf>
    <xf numFmtId="0" fontId="3" fillId="4" borderId="3" xfId="3" applyFont="1" applyFill="1" applyBorder="1" applyAlignment="1">
      <alignment wrapText="1"/>
    </xf>
    <xf numFmtId="0" fontId="3" fillId="5" borderId="0" xfId="3" applyFont="1" applyFill="1" applyAlignment="1">
      <alignment wrapText="1"/>
    </xf>
    <xf numFmtId="0" fontId="2" fillId="0" borderId="8" xfId="3" applyFont="1" applyBorder="1" applyAlignment="1">
      <alignment vertical="top"/>
    </xf>
    <xf numFmtId="0" fontId="2" fillId="0" borderId="8" xfId="3" applyFont="1" applyBorder="1" applyAlignment="1"/>
    <xf numFmtId="0" fontId="2" fillId="0" borderId="9" xfId="3" applyFont="1" applyBorder="1" applyAlignment="1"/>
    <xf numFmtId="0" fontId="2" fillId="0" borderId="9" xfId="3" applyFont="1" applyBorder="1" applyAlignment="1">
      <alignment vertical="top"/>
    </xf>
    <xf numFmtId="0" fontId="11" fillId="5" borderId="0" xfId="3" applyFont="1" applyFill="1" applyAlignment="1">
      <alignment horizontal="center" vertical="center"/>
    </xf>
    <xf numFmtId="0" fontId="2" fillId="0" borderId="0" xfId="3" applyFont="1" applyAlignment="1">
      <alignment vertical="center" wrapText="1"/>
    </xf>
    <xf numFmtId="0" fontId="2" fillId="2" borderId="2" xfId="1" applyFont="1" applyFill="1" applyBorder="1" applyAlignment="1" applyProtection="1">
      <alignment horizontal="left" vertical="center"/>
      <protection locked="0"/>
    </xf>
    <xf numFmtId="0" fontId="5" fillId="2" borderId="2" xfId="1" applyFont="1" applyFill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13" fillId="3" borderId="0" xfId="1" applyFont="1" applyFill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164" fontId="17" fillId="0" borderId="0" xfId="3" applyNumberFormat="1" applyFont="1" applyBorder="1" applyAlignment="1">
      <alignment horizontal="left" vertical="center" wrapText="1"/>
    </xf>
    <xf numFmtId="0" fontId="2" fillId="0" borderId="0" xfId="3" applyFont="1" applyAlignment="1">
      <alignment vertical="top" wrapText="1"/>
    </xf>
    <xf numFmtId="0" fontId="11" fillId="5" borderId="0" xfId="3" applyFont="1" applyFill="1"/>
    <xf numFmtId="0" fontId="5" fillId="5" borderId="0" xfId="3" applyFont="1" applyFill="1" applyAlignment="1">
      <alignment horizontal="left" vertical="center" wrapText="1"/>
    </xf>
    <xf numFmtId="0" fontId="11" fillId="5" borderId="0" xfId="3" applyFont="1" applyFill="1" applyAlignment="1">
      <alignment horizontal="center" vertical="center"/>
    </xf>
    <xf numFmtId="4" fontId="2" fillId="2" borderId="6" xfId="3" applyNumberFormat="1" applyFont="1" applyFill="1" applyBorder="1" applyAlignment="1" applyProtection="1">
      <alignment horizontal="left" vertical="top" wrapText="1"/>
      <protection locked="0"/>
    </xf>
    <xf numFmtId="4" fontId="2" fillId="2" borderId="1" xfId="3" applyNumberFormat="1" applyFont="1" applyFill="1" applyBorder="1" applyAlignment="1" applyProtection="1">
      <alignment horizontal="left" vertical="top" wrapText="1"/>
      <protection locked="0"/>
    </xf>
    <xf numFmtId="4" fontId="2" fillId="2" borderId="7" xfId="3" applyNumberFormat="1" applyFont="1" applyFill="1" applyBorder="1" applyAlignment="1" applyProtection="1">
      <alignment horizontal="left" vertical="top" wrapText="1"/>
      <protection locked="0"/>
    </xf>
    <xf numFmtId="4" fontId="2" fillId="2" borderId="2" xfId="3" applyNumberFormat="1" applyFont="1" applyFill="1" applyBorder="1" applyAlignment="1" applyProtection="1">
      <alignment horizontal="left" vertical="top" wrapText="1"/>
      <protection locked="0"/>
    </xf>
    <xf numFmtId="164" fontId="7" fillId="0" borderId="0" xfId="1" applyNumberFormat="1" applyFont="1" applyBorder="1" applyAlignment="1">
      <alignment vertical="center" wrapText="1"/>
    </xf>
  </cellXfs>
  <cellStyles count="5">
    <cellStyle name="Normal" xfId="0" builtinId="0"/>
    <cellStyle name="Normal 2" xfId="1"/>
    <cellStyle name="Normal 2 2" xfId="3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19" workbookViewId="0">
      <selection activeCell="D65" sqref="D65:D69"/>
    </sheetView>
  </sheetViews>
  <sheetFormatPr defaultRowHeight="15" x14ac:dyDescent="0.25"/>
  <cols>
    <col min="1" max="1" width="63.7109375" customWidth="1"/>
    <col min="2" max="2" width="12.28515625" customWidth="1"/>
    <col min="4" max="4" width="37.7109375" customWidth="1"/>
  </cols>
  <sheetData>
    <row r="1" spans="1:7" ht="15.75" x14ac:dyDescent="0.25">
      <c r="A1" s="2" t="s">
        <v>0</v>
      </c>
      <c r="B1" s="9"/>
      <c r="C1" s="10"/>
      <c r="D1" s="11"/>
      <c r="E1" s="1"/>
      <c r="F1" s="1"/>
      <c r="G1" s="1"/>
    </row>
    <row r="2" spans="1:7" ht="18" x14ac:dyDescent="0.25">
      <c r="A2" s="82" t="s">
        <v>1</v>
      </c>
      <c r="B2" s="82"/>
      <c r="C2" s="82"/>
      <c r="D2" s="82"/>
      <c r="E2" s="1"/>
      <c r="F2" s="1"/>
      <c r="G2" s="1"/>
    </row>
    <row r="3" spans="1:7" ht="23.25" x14ac:dyDescent="0.25">
      <c r="A3" s="79" t="s">
        <v>79</v>
      </c>
      <c r="B3" s="79"/>
      <c r="C3" s="79"/>
      <c r="D3" s="79"/>
      <c r="E3" s="1"/>
      <c r="F3" s="1"/>
      <c r="G3" s="1"/>
    </row>
    <row r="4" spans="1:7" ht="18" x14ac:dyDescent="0.25">
      <c r="A4" s="83" t="s">
        <v>80</v>
      </c>
      <c r="B4" s="83"/>
      <c r="C4" s="83"/>
      <c r="D4" s="83"/>
      <c r="E4" s="6"/>
      <c r="F4" s="6"/>
      <c r="G4" s="6"/>
    </row>
    <row r="5" spans="1:7" ht="15.75" x14ac:dyDescent="0.25">
      <c r="A5" s="12"/>
      <c r="B5" s="13"/>
      <c r="C5" s="13"/>
      <c r="D5" s="12"/>
      <c r="E5" s="1"/>
      <c r="F5" s="1"/>
      <c r="G5" s="1"/>
    </row>
    <row r="6" spans="1:7" ht="18" x14ac:dyDescent="0.25">
      <c r="A6" s="16" t="s">
        <v>2</v>
      </c>
      <c r="B6" s="17"/>
      <c r="C6" s="18"/>
      <c r="D6" s="19"/>
      <c r="E6" s="6"/>
      <c r="F6" s="6"/>
      <c r="G6" s="6"/>
    </row>
    <row r="7" spans="1:7" ht="17.25" x14ac:dyDescent="0.25">
      <c r="A7" s="7" t="s">
        <v>3</v>
      </c>
      <c r="B7" s="80"/>
      <c r="C7" s="81"/>
      <c r="D7" s="81"/>
      <c r="E7" s="20"/>
      <c r="F7" s="20"/>
      <c r="G7" s="20"/>
    </row>
    <row r="8" spans="1:7" ht="17.25" x14ac:dyDescent="0.25">
      <c r="A8" s="7" t="s">
        <v>4</v>
      </c>
      <c r="B8" s="76"/>
      <c r="C8" s="78"/>
      <c r="D8" s="78"/>
      <c r="E8" s="20"/>
      <c r="F8" s="20"/>
      <c r="G8" s="20"/>
    </row>
    <row r="9" spans="1:7" ht="17.25" x14ac:dyDescent="0.25">
      <c r="A9" s="7" t="s">
        <v>5</v>
      </c>
      <c r="B9" s="76"/>
      <c r="C9" s="76"/>
      <c r="D9" s="76"/>
      <c r="E9" s="20"/>
      <c r="F9" s="20"/>
      <c r="G9" s="20"/>
    </row>
    <row r="10" spans="1:7" ht="17.25" x14ac:dyDescent="0.25">
      <c r="A10" s="7" t="s">
        <v>6</v>
      </c>
      <c r="B10" s="76"/>
      <c r="C10" s="76"/>
      <c r="D10" s="76"/>
      <c r="E10" s="20"/>
      <c r="F10" s="20"/>
      <c r="G10" s="20"/>
    </row>
    <row r="11" spans="1:7" ht="30" x14ac:dyDescent="0.25">
      <c r="A11" s="30" t="s">
        <v>56</v>
      </c>
      <c r="B11" s="77"/>
      <c r="C11" s="77"/>
      <c r="D11" s="77"/>
      <c r="E11" s="20"/>
      <c r="F11" s="20"/>
      <c r="G11" s="20"/>
    </row>
    <row r="12" spans="1:7" ht="15.75" x14ac:dyDescent="0.25">
      <c r="A12" s="6"/>
      <c r="B12" s="21"/>
      <c r="C12" s="6"/>
      <c r="D12" s="6"/>
      <c r="E12" s="20"/>
      <c r="F12" s="20"/>
      <c r="G12" s="20"/>
    </row>
    <row r="13" spans="1:7" ht="18" x14ac:dyDescent="0.25">
      <c r="A13" s="16" t="s">
        <v>7</v>
      </c>
      <c r="B13" s="17"/>
      <c r="C13" s="18"/>
      <c r="D13" s="19"/>
      <c r="E13" s="20"/>
      <c r="F13" s="20"/>
      <c r="G13" s="20"/>
    </row>
    <row r="14" spans="1:7" ht="17.25" x14ac:dyDescent="0.25">
      <c r="A14" s="22" t="s">
        <v>8</v>
      </c>
      <c r="B14" s="23"/>
      <c r="C14" s="24"/>
      <c r="D14" s="24"/>
      <c r="E14" s="24"/>
      <c r="F14" s="24"/>
      <c r="G14" s="24"/>
    </row>
    <row r="15" spans="1:7" ht="19.5" x14ac:dyDescent="0.25">
      <c r="A15" s="75" t="s">
        <v>81</v>
      </c>
      <c r="B15" s="36"/>
      <c r="C15" s="28" t="s">
        <v>9</v>
      </c>
      <c r="D15" s="31"/>
      <c r="E15" s="31"/>
      <c r="F15" s="24"/>
      <c r="G15" s="24"/>
    </row>
    <row r="16" spans="1:7" ht="19.5" x14ac:dyDescent="0.25">
      <c r="A16" s="25" t="s">
        <v>82</v>
      </c>
      <c r="B16" s="35"/>
      <c r="C16" s="28" t="s">
        <v>9</v>
      </c>
      <c r="D16" s="31"/>
      <c r="E16" s="31"/>
      <c r="F16" s="24"/>
      <c r="G16" s="24"/>
    </row>
    <row r="17" spans="1:7" ht="17.25" x14ac:dyDescent="0.25">
      <c r="A17" s="25" t="s">
        <v>10</v>
      </c>
      <c r="B17" s="29" t="str">
        <f>IF(B16="","",(B16/B15*100))</f>
        <v/>
      </c>
      <c r="C17" s="28" t="s">
        <v>11</v>
      </c>
      <c r="D17" s="31"/>
      <c r="E17" s="31"/>
      <c r="F17" s="24"/>
      <c r="G17" s="24"/>
    </row>
    <row r="18" spans="1:7" s="34" customFormat="1" ht="17.25" x14ac:dyDescent="0.25">
      <c r="A18" s="37" t="s">
        <v>59</v>
      </c>
      <c r="B18" s="33"/>
      <c r="C18" s="28"/>
      <c r="D18" s="31"/>
      <c r="E18" s="31"/>
      <c r="F18" s="24"/>
      <c r="G18" s="24"/>
    </row>
    <row r="19" spans="1:7" ht="17.25" x14ac:dyDescent="0.25">
      <c r="A19" s="7"/>
      <c r="B19" s="26"/>
      <c r="C19" s="28"/>
      <c r="D19" s="28"/>
      <c r="E19" s="40"/>
      <c r="F19" s="6"/>
      <c r="G19" s="6"/>
    </row>
    <row r="20" spans="1:7" ht="24" customHeight="1" x14ac:dyDescent="0.25">
      <c r="A20" s="14" t="s">
        <v>13</v>
      </c>
      <c r="B20" s="41"/>
      <c r="C20" s="42"/>
      <c r="D20" s="43"/>
      <c r="E20" s="44"/>
      <c r="F20" s="15"/>
      <c r="G20" s="15"/>
    </row>
    <row r="21" spans="1:7" ht="25.5" customHeight="1" x14ac:dyDescent="0.25">
      <c r="A21" s="32" t="s">
        <v>58</v>
      </c>
      <c r="B21" s="45"/>
      <c r="C21" s="28" t="s">
        <v>15</v>
      </c>
      <c r="D21" s="43"/>
      <c r="E21" s="44"/>
      <c r="F21" s="15"/>
      <c r="G21" s="15"/>
    </row>
    <row r="22" spans="1:7" ht="25.5" customHeight="1" x14ac:dyDescent="0.25">
      <c r="A22" s="32" t="s">
        <v>57</v>
      </c>
      <c r="B22" s="45"/>
      <c r="C22" s="28" t="s">
        <v>15</v>
      </c>
      <c r="D22" s="43"/>
      <c r="E22" s="44"/>
      <c r="F22" s="15"/>
      <c r="G22" s="15"/>
    </row>
    <row r="23" spans="1:7" ht="19.5" x14ac:dyDescent="0.25">
      <c r="A23" s="7" t="s">
        <v>84</v>
      </c>
      <c r="B23" s="46" t="str">
        <f>IF(B22="","",(B22-B21))</f>
        <v/>
      </c>
      <c r="C23" s="28" t="s">
        <v>15</v>
      </c>
      <c r="D23" s="43"/>
      <c r="E23" s="44"/>
      <c r="F23" s="15"/>
      <c r="G23" s="15"/>
    </row>
    <row r="24" spans="1:7" ht="17.25" x14ac:dyDescent="0.25">
      <c r="A24" s="15"/>
      <c r="B24" s="41"/>
      <c r="C24" s="42"/>
      <c r="D24" s="43"/>
      <c r="E24" s="47"/>
    </row>
    <row r="25" spans="1:7" ht="19.5" x14ac:dyDescent="0.25">
      <c r="A25" s="22" t="s">
        <v>85</v>
      </c>
      <c r="B25" s="84"/>
      <c r="C25" s="84"/>
      <c r="D25" s="84"/>
      <c r="E25" s="84"/>
    </row>
    <row r="26" spans="1:7" ht="19.5" x14ac:dyDescent="0.25">
      <c r="A26" s="7" t="s">
        <v>19</v>
      </c>
      <c r="B26" s="36"/>
      <c r="C26" s="49" t="s">
        <v>17</v>
      </c>
      <c r="D26" s="51"/>
      <c r="E26" s="47"/>
    </row>
    <row r="27" spans="1:7" ht="19.5" x14ac:dyDescent="0.25">
      <c r="A27" s="39" t="s">
        <v>62</v>
      </c>
      <c r="B27" s="36"/>
      <c r="C27" s="49" t="s">
        <v>17</v>
      </c>
      <c r="D27" s="51"/>
      <c r="E27" s="47"/>
    </row>
    <row r="28" spans="1:7" ht="19.5" x14ac:dyDescent="0.25">
      <c r="A28" s="39" t="s">
        <v>63</v>
      </c>
      <c r="B28" s="35"/>
      <c r="C28" s="49" t="s">
        <v>17</v>
      </c>
      <c r="D28" s="51"/>
      <c r="E28" s="47"/>
    </row>
    <row r="29" spans="1:7" ht="19.5" x14ac:dyDescent="0.25">
      <c r="A29" s="7" t="s">
        <v>16</v>
      </c>
      <c r="B29" s="52" t="str">
        <f>IF(B28="","",IF(B26&gt;(B28-B27),B26,(B28-B27)))</f>
        <v/>
      </c>
      <c r="C29" s="49" t="s">
        <v>17</v>
      </c>
      <c r="D29" s="51"/>
      <c r="E29" s="47"/>
    </row>
    <row r="30" spans="1:7" ht="19.5" x14ac:dyDescent="0.25">
      <c r="A30" s="7" t="s">
        <v>18</v>
      </c>
      <c r="B30" s="35"/>
      <c r="C30" s="49" t="s">
        <v>17</v>
      </c>
      <c r="D30" s="50" t="str">
        <f>IF(B30="","",IF(B30&lt;B29,"Additional volume required","OK"))</f>
        <v/>
      </c>
      <c r="E30" s="47"/>
    </row>
    <row r="31" spans="1:7" ht="17.25" x14ac:dyDescent="0.25">
      <c r="A31" s="7"/>
      <c r="B31" s="26"/>
      <c r="C31" s="49"/>
      <c r="D31" s="51"/>
      <c r="E31" s="47"/>
    </row>
    <row r="32" spans="1:7" ht="17.25" x14ac:dyDescent="0.25">
      <c r="A32" s="22" t="s">
        <v>20</v>
      </c>
      <c r="B32" s="53"/>
      <c r="C32" s="54"/>
      <c r="D32" s="51"/>
      <c r="E32" s="54"/>
    </row>
    <row r="33" spans="1:5" ht="17.25" x14ac:dyDescent="0.25">
      <c r="A33" s="7" t="s">
        <v>21</v>
      </c>
      <c r="B33" s="48"/>
      <c r="C33" s="55"/>
      <c r="D33" s="51"/>
      <c r="E33" s="54"/>
    </row>
    <row r="34" spans="1:5" ht="17.25" x14ac:dyDescent="0.25">
      <c r="A34" s="7" t="s">
        <v>22</v>
      </c>
      <c r="B34" s="35"/>
      <c r="C34" s="49" t="s">
        <v>14</v>
      </c>
      <c r="D34" s="51"/>
      <c r="E34" s="54"/>
    </row>
    <row r="35" spans="1:5" ht="17.25" x14ac:dyDescent="0.25">
      <c r="A35" s="7" t="s">
        <v>23</v>
      </c>
      <c r="B35" s="36"/>
      <c r="C35" s="49" t="s">
        <v>24</v>
      </c>
      <c r="D35" s="51"/>
      <c r="E35" s="54"/>
    </row>
    <row r="36" spans="1:5" ht="17.25" x14ac:dyDescent="0.25">
      <c r="A36" s="7"/>
      <c r="B36" s="26"/>
      <c r="C36" s="49"/>
      <c r="D36" s="51"/>
      <c r="E36" s="54"/>
    </row>
    <row r="37" spans="1:5" ht="17.25" x14ac:dyDescent="0.25">
      <c r="A37" s="22" t="s">
        <v>25</v>
      </c>
      <c r="B37" s="56"/>
      <c r="C37" s="54"/>
      <c r="D37" s="49"/>
      <c r="E37" s="54"/>
    </row>
    <row r="38" spans="1:5" ht="17.25" x14ac:dyDescent="0.25">
      <c r="A38" s="7" t="s">
        <v>26</v>
      </c>
      <c r="B38" s="36"/>
      <c r="C38" s="28" t="s">
        <v>27</v>
      </c>
      <c r="D38" s="51" t="str">
        <f>IF(B38="","",IF(B38&gt;5,"Drawdown time too long; Maximum 5 days","OK"))</f>
        <v/>
      </c>
      <c r="E38" s="40"/>
    </row>
    <row r="39" spans="1:5" ht="17.25" x14ac:dyDescent="0.25">
      <c r="A39" s="7" t="s">
        <v>28</v>
      </c>
      <c r="B39" s="57"/>
      <c r="C39" s="28" t="s">
        <v>12</v>
      </c>
      <c r="D39" s="51"/>
      <c r="E39" s="40"/>
    </row>
    <row r="40" spans="1:5" ht="17.25" x14ac:dyDescent="0.25">
      <c r="A40" s="7" t="s">
        <v>29</v>
      </c>
      <c r="B40" s="35"/>
      <c r="C40" s="28" t="s">
        <v>30</v>
      </c>
      <c r="D40" s="51"/>
      <c r="E40" s="40"/>
    </row>
    <row r="41" spans="1:5" ht="17.25" x14ac:dyDescent="0.25">
      <c r="A41" s="7" t="s">
        <v>31</v>
      </c>
      <c r="B41" s="35"/>
      <c r="C41" s="28"/>
      <c r="D41" s="51"/>
      <c r="E41" s="40"/>
    </row>
    <row r="42" spans="1:5" ht="17.25" x14ac:dyDescent="0.25">
      <c r="A42" s="7" t="s">
        <v>32</v>
      </c>
      <c r="B42" s="57"/>
      <c r="C42" s="28"/>
      <c r="D42" s="51"/>
      <c r="E42" s="40"/>
    </row>
    <row r="43" spans="1:5" ht="17.25" x14ac:dyDescent="0.25">
      <c r="A43" s="7" t="s">
        <v>33</v>
      </c>
      <c r="B43" s="35"/>
      <c r="C43" s="28"/>
      <c r="D43" s="51"/>
      <c r="E43" s="40"/>
    </row>
    <row r="44" spans="1:5" ht="17.25" x14ac:dyDescent="0.25">
      <c r="A44" s="7" t="s">
        <v>34</v>
      </c>
      <c r="B44" s="33"/>
      <c r="C44" s="28"/>
      <c r="D44" s="50" t="str">
        <f>IF(B44="","",IF(B44="No","Must be free of fines","OK"))</f>
        <v/>
      </c>
      <c r="E44" s="40"/>
    </row>
    <row r="45" spans="1:5" ht="17.25" x14ac:dyDescent="0.25">
      <c r="A45" s="7"/>
      <c r="B45" s="26"/>
      <c r="C45" s="49"/>
      <c r="D45" s="51"/>
      <c r="E45" s="54"/>
    </row>
    <row r="46" spans="1:5" ht="17.25" x14ac:dyDescent="0.25">
      <c r="A46" s="22" t="s">
        <v>35</v>
      </c>
      <c r="B46" s="26"/>
      <c r="C46" s="49"/>
      <c r="D46" s="51"/>
      <c r="E46" s="54"/>
    </row>
    <row r="47" spans="1:5" ht="17.25" x14ac:dyDescent="0.25">
      <c r="A47" s="7" t="s">
        <v>36</v>
      </c>
      <c r="B47" s="36"/>
      <c r="C47" s="49" t="s">
        <v>24</v>
      </c>
      <c r="D47" s="50" t="str">
        <f>IF(B47="","",IF(B47-B35&lt;2,"Minimum 2-foot separation required; Raise trench bottom","OK"))</f>
        <v/>
      </c>
      <c r="E47" s="54"/>
    </row>
    <row r="48" spans="1:5" ht="17.25" x14ac:dyDescent="0.25">
      <c r="A48" s="7" t="s">
        <v>37</v>
      </c>
      <c r="B48" s="35"/>
      <c r="C48" s="49" t="s">
        <v>24</v>
      </c>
      <c r="D48" s="49"/>
      <c r="E48" s="54"/>
    </row>
    <row r="49" spans="1:7" ht="17.25" x14ac:dyDescent="0.25">
      <c r="A49" s="7" t="s">
        <v>38</v>
      </c>
      <c r="B49" s="36"/>
      <c r="C49" s="49" t="s">
        <v>24</v>
      </c>
      <c r="D49" s="49"/>
      <c r="E49" s="54"/>
    </row>
    <row r="50" spans="1:7" ht="17.25" x14ac:dyDescent="0.25">
      <c r="A50" s="7"/>
      <c r="B50" s="26"/>
      <c r="C50" s="49"/>
      <c r="D50" s="49"/>
      <c r="E50" s="54"/>
    </row>
    <row r="51" spans="1:7" ht="17.25" x14ac:dyDescent="0.25">
      <c r="A51" s="22" t="s">
        <v>39</v>
      </c>
      <c r="B51" s="53"/>
      <c r="C51" s="54"/>
      <c r="D51" s="49"/>
      <c r="E51" s="54"/>
    </row>
    <row r="52" spans="1:7" ht="17.25" x14ac:dyDescent="0.25">
      <c r="A52" s="7" t="s">
        <v>40</v>
      </c>
      <c r="B52" s="36"/>
      <c r="C52" s="49" t="s">
        <v>30</v>
      </c>
      <c r="D52" s="51"/>
      <c r="E52" s="54"/>
    </row>
    <row r="53" spans="1:7" ht="17.25" x14ac:dyDescent="0.25">
      <c r="A53" s="7" t="s">
        <v>41</v>
      </c>
      <c r="B53" s="57"/>
      <c r="C53" s="49" t="s">
        <v>30</v>
      </c>
      <c r="D53" s="51"/>
      <c r="E53" s="54"/>
    </row>
    <row r="54" spans="1:7" ht="17.25" x14ac:dyDescent="0.25">
      <c r="A54" s="7" t="s">
        <v>42</v>
      </c>
      <c r="B54" s="35"/>
      <c r="C54" s="49" t="s">
        <v>30</v>
      </c>
      <c r="D54" s="51" t="str">
        <f>IF(B54="","",IF(B54&gt;8,"Too deep; Maximum 8-foot height allowed","OK"))</f>
        <v/>
      </c>
      <c r="E54" s="54"/>
    </row>
    <row r="55" spans="1:7" ht="17.25" x14ac:dyDescent="0.25">
      <c r="A55" s="7"/>
      <c r="B55" s="26"/>
      <c r="C55" s="49"/>
      <c r="D55" s="49"/>
      <c r="E55" s="54"/>
    </row>
    <row r="56" spans="1:7" ht="17.25" x14ac:dyDescent="0.25">
      <c r="A56" s="22" t="s">
        <v>43</v>
      </c>
      <c r="B56" s="26"/>
      <c r="C56" s="49"/>
      <c r="D56" s="49"/>
      <c r="E56" s="54"/>
    </row>
    <row r="57" spans="1:7" ht="17.25" x14ac:dyDescent="0.25">
      <c r="A57" s="25" t="s">
        <v>44</v>
      </c>
      <c r="B57" s="36"/>
      <c r="C57" s="28" t="s">
        <v>45</v>
      </c>
      <c r="D57" s="50" t="str">
        <f>IF(B57="","",IF(B57&gt;2,"Maximum 2 ac-in allowed","OK"))</f>
        <v/>
      </c>
      <c r="E57" s="54"/>
    </row>
    <row r="58" spans="1:7" ht="30" x14ac:dyDescent="0.25">
      <c r="A58" s="30" t="s">
        <v>64</v>
      </c>
      <c r="B58" s="35"/>
      <c r="C58" s="28" t="s">
        <v>30</v>
      </c>
      <c r="D58" s="50" t="str">
        <f>IF(B58="","",IF(B58&lt;30,"VFS is too short; Minimum 30 feet","OK"))</f>
        <v/>
      </c>
      <c r="E58" s="40"/>
    </row>
    <row r="59" spans="1:7" ht="17.25" x14ac:dyDescent="0.25">
      <c r="A59" s="7" t="s">
        <v>46</v>
      </c>
      <c r="B59" s="36"/>
      <c r="C59" s="28"/>
      <c r="D59" s="50" t="str">
        <f>IF(B59="","",IF(B59&lt;1,"At least one observation well is required","OK"))</f>
        <v/>
      </c>
      <c r="E59" s="40"/>
    </row>
    <row r="60" spans="1:7" ht="17.25" x14ac:dyDescent="0.25">
      <c r="A60" s="7" t="s">
        <v>47</v>
      </c>
      <c r="B60" s="36"/>
      <c r="C60" s="28" t="s">
        <v>30</v>
      </c>
      <c r="D60" s="50" t="str">
        <f>IF(B60="","",IF(B60&lt;15,"Too close to structure; Minimum 15 feet downgradient","OK"))</f>
        <v/>
      </c>
      <c r="E60" s="40"/>
    </row>
    <row r="61" spans="1:7" ht="17.25" x14ac:dyDescent="0.25">
      <c r="A61" s="7" t="s">
        <v>48</v>
      </c>
      <c r="B61" s="35"/>
      <c r="C61" s="28" t="s">
        <v>30</v>
      </c>
      <c r="D61" s="50" t="str">
        <f>IF(B61="","",IF(B61&lt;30,"Too close to surface waters",IF(B61&lt;50,"OK for non-SA waters","OK")))</f>
        <v/>
      </c>
      <c r="E61" s="54"/>
    </row>
    <row r="62" spans="1:7" ht="17.25" x14ac:dyDescent="0.25">
      <c r="A62" s="7" t="s">
        <v>49</v>
      </c>
      <c r="B62" s="36"/>
      <c r="C62" s="28" t="s">
        <v>30</v>
      </c>
      <c r="D62" s="50" t="str">
        <f>IF(B62="","",IF(B62&lt;100,"Too close to well; Minimum 100 feet","OK"))</f>
        <v/>
      </c>
      <c r="E62" s="54"/>
    </row>
    <row r="63" spans="1:7" ht="17.25" x14ac:dyDescent="0.25">
      <c r="A63" s="7" t="s">
        <v>50</v>
      </c>
      <c r="B63" s="35"/>
      <c r="C63" s="28" t="s">
        <v>30</v>
      </c>
      <c r="D63" s="50" t="str">
        <f>IF(B63="","",IF(B63&lt;2,"Minimum 2-foot separation required","OK"))</f>
        <v/>
      </c>
      <c r="E63" s="40"/>
    </row>
    <row r="64" spans="1:7" ht="17.25" x14ac:dyDescent="0.25">
      <c r="A64" s="7" t="s">
        <v>51</v>
      </c>
      <c r="B64" s="35"/>
      <c r="C64" s="28" t="s">
        <v>30</v>
      </c>
      <c r="D64" s="50" t="str">
        <f>IF(B64="","",IF(B64&lt;1,"Minimum 1-foot depth required","OK"))</f>
        <v/>
      </c>
      <c r="E64" s="58"/>
      <c r="F64" s="27"/>
      <c r="G64" s="27"/>
    </row>
    <row r="65" spans="1:7" ht="30" x14ac:dyDescent="0.25">
      <c r="A65" s="30" t="s">
        <v>66</v>
      </c>
      <c r="B65" s="33"/>
      <c r="C65" s="28"/>
      <c r="D65" s="93" t="str">
        <f>IF(B65="","",IF(B65="No","Minimum 4 in of clean sand required","OK"))</f>
        <v/>
      </c>
      <c r="E65" s="58"/>
      <c r="F65" s="27"/>
      <c r="G65" s="27"/>
    </row>
    <row r="66" spans="1:7" ht="35.25" customHeight="1" x14ac:dyDescent="0.25">
      <c r="A66" s="7" t="s">
        <v>52</v>
      </c>
      <c r="B66" s="33"/>
      <c r="C66" s="28"/>
      <c r="D66" s="93" t="str">
        <f>IF(B66="","",IF(B66="No","Please provide drainage easement","OK"))</f>
        <v/>
      </c>
      <c r="E66" s="40"/>
      <c r="F66" s="6"/>
      <c r="G66" s="6"/>
    </row>
    <row r="67" spans="1:7" ht="35.25" customHeight="1" x14ac:dyDescent="0.25">
      <c r="A67" s="7" t="s">
        <v>53</v>
      </c>
      <c r="B67" s="33"/>
      <c r="C67" s="28"/>
      <c r="D67" s="93" t="str">
        <f>IF(B67="","",IF(B67="No","Required to capture all runoff from ultimate build-out","OK"))</f>
        <v/>
      </c>
      <c r="E67" s="40"/>
      <c r="F67" s="6"/>
      <c r="G67" s="6"/>
    </row>
    <row r="68" spans="1:7" ht="35.25" customHeight="1" x14ac:dyDescent="0.25">
      <c r="A68" s="7" t="s">
        <v>54</v>
      </c>
      <c r="B68" s="33"/>
      <c r="C68" s="28"/>
      <c r="D68" s="93" t="str">
        <f>IF(B68="","",IF(B68="No","Must provide bypass for larger storms","OK"))</f>
        <v/>
      </c>
      <c r="E68" s="40"/>
      <c r="F68" s="6"/>
      <c r="G68" s="6"/>
    </row>
    <row r="69" spans="1:7" ht="32.25" customHeight="1" x14ac:dyDescent="0.25">
      <c r="A69" s="7" t="s">
        <v>55</v>
      </c>
      <c r="B69" s="33"/>
      <c r="C69" s="28"/>
      <c r="D69" s="93" t="str">
        <f>IF(B69="","",IF(B69="No","Must completely wrap trench with geotextile fabric","OK"))</f>
        <v/>
      </c>
      <c r="E69" s="40"/>
      <c r="F69" s="6"/>
      <c r="G69" s="6"/>
    </row>
    <row r="70" spans="1:7" ht="17.25" x14ac:dyDescent="0.25">
      <c r="A70" s="7" t="s">
        <v>65</v>
      </c>
      <c r="B70" s="36"/>
      <c r="C70" s="55"/>
      <c r="D70" s="59"/>
      <c r="E70" s="40"/>
      <c r="F70" s="6"/>
      <c r="G70" s="6"/>
    </row>
    <row r="71" spans="1:7" ht="17.25" x14ac:dyDescent="0.3">
      <c r="A71" s="5"/>
      <c r="B71" s="8"/>
      <c r="C71" s="5"/>
      <c r="D71" s="5"/>
      <c r="E71" s="4"/>
      <c r="F71" s="1"/>
      <c r="G71" s="1"/>
    </row>
    <row r="72" spans="1:7" ht="18" x14ac:dyDescent="0.25">
      <c r="A72" s="68" t="s">
        <v>67</v>
      </c>
      <c r="B72" s="60"/>
      <c r="C72" s="62"/>
      <c r="D72" s="61"/>
      <c r="E72" s="65"/>
      <c r="F72" s="1"/>
      <c r="G72" s="1"/>
    </row>
    <row r="73" spans="1:7" ht="18" x14ac:dyDescent="0.25">
      <c r="A73" s="69"/>
      <c r="B73" s="63"/>
      <c r="C73" s="64"/>
      <c r="D73" s="63"/>
      <c r="E73" s="65"/>
      <c r="F73" s="1"/>
      <c r="G73" s="1"/>
    </row>
    <row r="74" spans="1:7" ht="17.25" x14ac:dyDescent="0.25">
      <c r="A74" s="87" t="s">
        <v>68</v>
      </c>
      <c r="B74" s="87"/>
      <c r="C74" s="87"/>
      <c r="D74" s="87"/>
      <c r="E74" s="66"/>
      <c r="F74" s="1"/>
      <c r="G74" s="1"/>
    </row>
    <row r="75" spans="1:7" ht="17.25" x14ac:dyDescent="0.25">
      <c r="A75" s="66"/>
      <c r="B75" s="67"/>
      <c r="C75" s="67"/>
      <c r="D75" s="67"/>
      <c r="E75" s="65"/>
      <c r="F75" s="1"/>
      <c r="G75" s="1"/>
    </row>
    <row r="76" spans="1:7" ht="17.25" x14ac:dyDescent="0.3">
      <c r="A76" s="86" t="s">
        <v>69</v>
      </c>
      <c r="B76" s="86"/>
      <c r="C76" s="74" t="s">
        <v>70</v>
      </c>
      <c r="D76" s="88" t="s">
        <v>71</v>
      </c>
      <c r="E76" s="88"/>
      <c r="F76" s="1"/>
      <c r="G76" s="1"/>
    </row>
    <row r="77" spans="1:7" ht="181.5" customHeight="1" x14ac:dyDescent="0.25">
      <c r="A77" s="85" t="s">
        <v>73</v>
      </c>
      <c r="B77" s="85"/>
      <c r="C77" s="71"/>
      <c r="D77" s="89"/>
      <c r="E77" s="90"/>
      <c r="F77" s="1"/>
      <c r="G77" s="3"/>
    </row>
    <row r="78" spans="1:7" ht="120" customHeight="1" x14ac:dyDescent="0.25">
      <c r="A78" s="85" t="s">
        <v>74</v>
      </c>
      <c r="B78" s="85"/>
      <c r="C78" s="72"/>
      <c r="D78" s="91"/>
      <c r="E78" s="92"/>
      <c r="F78" s="1"/>
      <c r="G78" s="3"/>
    </row>
    <row r="79" spans="1:7" ht="49.5" customHeight="1" x14ac:dyDescent="0.25">
      <c r="A79" s="85" t="s">
        <v>75</v>
      </c>
      <c r="B79" s="85"/>
      <c r="C79" s="71"/>
      <c r="D79" s="91"/>
      <c r="E79" s="92"/>
    </row>
    <row r="80" spans="1:7" ht="41.25" customHeight="1" x14ac:dyDescent="0.25">
      <c r="A80" s="85" t="s">
        <v>76</v>
      </c>
      <c r="B80" s="85"/>
      <c r="C80" s="70"/>
      <c r="D80" s="91"/>
      <c r="E80" s="92"/>
    </row>
    <row r="81" spans="1:5" ht="43.5" customHeight="1" x14ac:dyDescent="0.25">
      <c r="A81" s="85" t="s">
        <v>78</v>
      </c>
      <c r="B81" s="85"/>
      <c r="C81" s="73"/>
      <c r="D81" s="91"/>
      <c r="E81" s="92"/>
    </row>
    <row r="82" spans="1:5" ht="39" customHeight="1" x14ac:dyDescent="0.25">
      <c r="A82" s="85" t="s">
        <v>77</v>
      </c>
      <c r="B82" s="85"/>
      <c r="C82" s="73"/>
      <c r="D82" s="91"/>
      <c r="E82" s="92"/>
    </row>
    <row r="83" spans="1:5" ht="48.75" customHeight="1" x14ac:dyDescent="0.25">
      <c r="A83" s="85" t="s">
        <v>72</v>
      </c>
      <c r="B83" s="85"/>
      <c r="C83" s="73"/>
      <c r="D83" s="91"/>
      <c r="E83" s="92"/>
    </row>
    <row r="84" spans="1:5" ht="36.75" customHeight="1" x14ac:dyDescent="0.25">
      <c r="A84" s="85" t="s">
        <v>83</v>
      </c>
      <c r="B84" s="85"/>
      <c r="C84" s="73"/>
      <c r="D84" s="91"/>
      <c r="E84" s="92"/>
    </row>
  </sheetData>
  <sheetProtection sheet="1" objects="1" scenarios="1"/>
  <mergeCells count="28">
    <mergeCell ref="A83:B83"/>
    <mergeCell ref="A84:B84"/>
    <mergeCell ref="A76:B76"/>
    <mergeCell ref="A74:D74"/>
    <mergeCell ref="A77:B77"/>
    <mergeCell ref="A79:B79"/>
    <mergeCell ref="D76:E76"/>
    <mergeCell ref="D77:E77"/>
    <mergeCell ref="D78:E78"/>
    <mergeCell ref="D84:E84"/>
    <mergeCell ref="A82:B82"/>
    <mergeCell ref="A78:B78"/>
    <mergeCell ref="A80:B80"/>
    <mergeCell ref="D83:E83"/>
    <mergeCell ref="D82:E82"/>
    <mergeCell ref="D81:E81"/>
    <mergeCell ref="A2:D2"/>
    <mergeCell ref="A4:D4"/>
    <mergeCell ref="B25:E25"/>
    <mergeCell ref="A81:B81"/>
    <mergeCell ref="D80:E80"/>
    <mergeCell ref="D79:E79"/>
    <mergeCell ref="B9:D9"/>
    <mergeCell ref="B10:D10"/>
    <mergeCell ref="B11:D11"/>
    <mergeCell ref="B8:D8"/>
    <mergeCell ref="A3:D3"/>
    <mergeCell ref="B7:D7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Reference!$A$1:$A$2</xm:f>
          </x14:formula1>
          <xm:sqref>B18 B44 B65:B69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defaultRowHeight="15" x14ac:dyDescent="0.25"/>
  <sheetData>
    <row r="1" spans="1:1" x14ac:dyDescent="0.25">
      <c r="A1" s="38" t="s">
        <v>60</v>
      </c>
    </row>
    <row r="2" spans="1:1" x14ac:dyDescent="0.25">
      <c r="A2" s="38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Entire form</vt:lpstr>
      <vt:lpstr>Reference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Young, Leah</cp:lastModifiedBy>
  <dcterms:created xsi:type="dcterms:W3CDTF">2011-12-08T13:59:52Z</dcterms:created>
  <dcterms:modified xsi:type="dcterms:W3CDTF">2011-12-12T15:48:12Z</dcterms:modified>
</cp:coreProperties>
</file>